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med\Downloads\Uniandes\AsistenciaInvestigacion\OpenSourceDataBuoy\open-source-fish-farming-prototypes\data-buoy-node\"/>
    </mc:Choice>
  </mc:AlternateContent>
  <xr:revisionPtr revIDLastSave="0" documentId="13_ncr:1_{9EF133B8-D9B3-4F5F-9FF4-D87B7B5117CB}" xr6:coauthVersionLast="47" xr6:coauthVersionMax="47" xr10:uidLastSave="{00000000-0000-0000-0000-000000000000}"/>
  <bookViews>
    <workbookView xWindow="-110" yWindow="-110" windowWidth="38620" windowHeight="21820" xr2:uid="{2A1E9992-CBC8-4E9B-A1A4-45F69FA0AC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2" i="1" l="1"/>
  <c r="F53" i="1"/>
  <c r="F54" i="1"/>
  <c r="F51" i="1"/>
  <c r="E54" i="1"/>
  <c r="E53" i="1"/>
  <c r="E52" i="1"/>
  <c r="E51" i="1"/>
  <c r="E45" i="1"/>
  <c r="E44" i="1"/>
  <c r="E43" i="1"/>
  <c r="G17" i="1"/>
  <c r="I36" i="1"/>
  <c r="F36" i="1" s="1"/>
  <c r="G36" i="1" s="1"/>
  <c r="G16" i="1"/>
  <c r="G20" i="1"/>
  <c r="G14" i="1"/>
  <c r="G18" i="1"/>
  <c r="G19" i="1"/>
  <c r="G21" i="1"/>
  <c r="G22" i="1"/>
  <c r="G23" i="1"/>
  <c r="G24" i="1"/>
  <c r="G25" i="1"/>
  <c r="G26" i="1"/>
  <c r="G27" i="1"/>
  <c r="G28" i="1"/>
  <c r="G29" i="1"/>
  <c r="G30" i="1"/>
  <c r="G35" i="1"/>
  <c r="G31" i="1"/>
  <c r="G32" i="1"/>
  <c r="G33" i="1"/>
  <c r="G10" i="1" l="1"/>
  <c r="G4" i="1"/>
  <c r="G5" i="1"/>
  <c r="G6" i="1"/>
  <c r="G7" i="1"/>
  <c r="G8" i="1"/>
  <c r="G9" i="1"/>
  <c r="G11" i="1"/>
  <c r="G12" i="1"/>
  <c r="G13" i="1"/>
  <c r="G3" i="1"/>
  <c r="I37" i="1"/>
  <c r="F37" i="1" s="1"/>
  <c r="G37" i="1" s="1"/>
  <c r="I38" i="1"/>
  <c r="F38" i="1" s="1"/>
  <c r="G38" i="1" s="1"/>
  <c r="I39" i="1"/>
  <c r="F39" i="1" s="1"/>
  <c r="G39" i="1" s="1"/>
  <c r="I34" i="1"/>
  <c r="F34" i="1" s="1"/>
  <c r="G34" i="1" s="1"/>
  <c r="I15" i="1"/>
  <c r="F15" i="1" s="1"/>
  <c r="G15" i="1" s="1"/>
  <c r="E46" i="1" l="1"/>
  <c r="F45" i="1" l="1"/>
  <c r="E48" i="1"/>
  <c r="F43" i="1"/>
  <c r="F46" i="1"/>
  <c r="F44" i="1"/>
</calcChain>
</file>

<file path=xl/sharedStrings.xml><?xml version="1.0" encoding="utf-8"?>
<sst xmlns="http://schemas.openxmlformats.org/spreadsheetml/2006/main" count="78" uniqueCount="73">
  <si>
    <t>Producto</t>
  </si>
  <si>
    <t>Nevera 10 L de poliestireno expandido</t>
  </si>
  <si>
    <t>Cantidad</t>
  </si>
  <si>
    <t>Precio total (COP)</t>
  </si>
  <si>
    <t>Caja de derivación  180mm x 140mm x 80mm</t>
  </si>
  <si>
    <t>Tipo</t>
  </si>
  <si>
    <t>Precio Total (USD)</t>
  </si>
  <si>
    <t>NUCLEO-L476RG</t>
  </si>
  <si>
    <t>Resistencia 5.1kOhms</t>
  </si>
  <si>
    <t>Resistencia 20kOhms</t>
  </si>
  <si>
    <t>MOSFET IRLZ44N</t>
  </si>
  <si>
    <t>Capacitor 1uF</t>
  </si>
  <si>
    <t>PT-1000 Temperature Kit</t>
  </si>
  <si>
    <t>pH Kit</t>
  </si>
  <si>
    <t>Dissolved Oxygen Kit</t>
  </si>
  <si>
    <t>Tubo PVC 1 1/2" 1m</t>
  </si>
  <si>
    <t>Tubo PVC 3/4" 1m</t>
  </si>
  <si>
    <t>Adaptador Macho 1 1/2"</t>
  </si>
  <si>
    <t>Adaptador Hembra 1 1/2"</t>
  </si>
  <si>
    <t>Buje soldado 1 1/2" x 3/4"</t>
  </si>
  <si>
    <t>Prensa estopa 1/2" 13.5mm</t>
  </si>
  <si>
    <t>Notas</t>
  </si>
  <si>
    <t>Unión PVC 3/4</t>
  </si>
  <si>
    <t>Tapón soldado 1 1/2"</t>
  </si>
  <si>
    <t>Unión PVC 1 1/2"</t>
  </si>
  <si>
    <t>Módulo LoRa Transceptor RFM95W 915MHz</t>
  </si>
  <si>
    <t>Costo calculado ordenando una cotización en la página jlcpcb.com y convirtiendo el valor a pesos colombianos</t>
  </si>
  <si>
    <t>USD-COP</t>
  </si>
  <si>
    <t>RFM95W tarjeta breakout</t>
  </si>
  <si>
    <t>Cable RF SMA Macho a SMA Hembra 20cm</t>
  </si>
  <si>
    <t>Antena 900 MHz 5dBi SMA Macho</t>
  </si>
  <si>
    <t>Sigma Electrónica vende mínimo 10 unidades.</t>
  </si>
  <si>
    <t>Precio por Unidad (COP)</t>
  </si>
  <si>
    <t>Precio por Unidad (USD)</t>
  </si>
  <si>
    <t>Electrónica Plug and Play vende mínimo 10 unidades.</t>
  </si>
  <si>
    <t>Separar en las siguientes porciones: 1x2 pines, 2x5 pines, 1x7 pines y 1x8 pines.</t>
  </si>
  <si>
    <t>Quitar 2 pines de un borde de cada regleta para que quede de 2x39 pines.</t>
  </si>
  <si>
    <t>Separar en las siguientes porciones: 2x3 pines, 2x5 pines, 1x7 pines y 1x8 pines.</t>
  </si>
  <si>
    <t>Jumper de conexión 2.54mm</t>
  </si>
  <si>
    <t>Regleta Header Macho 1x40 Pines 2.54mm</t>
  </si>
  <si>
    <t>Regleta Header Hembra 2x40 Pines 2.54mm</t>
  </si>
  <si>
    <t>Regleta Header Hembra 1x40 Pines 2.54mm</t>
  </si>
  <si>
    <t>Regulador de voltaje MCP1700 3.3V 250mA</t>
  </si>
  <si>
    <t>Switch mini deslizante 3 pines</t>
  </si>
  <si>
    <t>Bornera 2 Pines</t>
  </si>
  <si>
    <t>Microcontrolador, Alimentación y demás</t>
  </si>
  <si>
    <t>Porta pila AA x1</t>
  </si>
  <si>
    <t>Pila AA 2 unidades</t>
  </si>
  <si>
    <t>Circuito Impreso Electrónica</t>
  </si>
  <si>
    <t>Tornillo M3 x 6mm</t>
  </si>
  <si>
    <t>Conector SMA Hembra</t>
  </si>
  <si>
    <t>Adaptador SMA Macho a BNC Hembra</t>
  </si>
  <si>
    <t xml:space="preserve">Se incluye link de Amazon como referencia, ya que no se encontraron distribuidores nacionales que vendan este producto por página web. </t>
  </si>
  <si>
    <t>Precio Total del Prototipo (USD)</t>
  </si>
  <si>
    <t>Porcentaje del Precio Total (%)</t>
  </si>
  <si>
    <t>Precio Total (COP)</t>
  </si>
  <si>
    <t>Sección</t>
  </si>
  <si>
    <t>Mecánica</t>
  </si>
  <si>
    <t>Electrónica</t>
  </si>
  <si>
    <t>Sensórica</t>
  </si>
  <si>
    <t>Prototipo Completo</t>
  </si>
  <si>
    <t>Partes</t>
  </si>
  <si>
    <t>Componentes LoRaWAN</t>
  </si>
  <si>
    <t>Sondas, circuitos de lectura y conectores</t>
  </si>
  <si>
    <t>Terminal Tipo Anillo 6.2mm</t>
  </si>
  <si>
    <t>Section</t>
  </si>
  <si>
    <t>Electronics</t>
  </si>
  <si>
    <t>Sensors</t>
  </si>
  <si>
    <t>Complete Prototype</t>
  </si>
  <si>
    <t>Total Price (USD)</t>
  </si>
  <si>
    <t>Percentage of Total Price (%)</t>
  </si>
  <si>
    <t>Mechanical Structure</t>
  </si>
  <si>
    <t>Se vende por 2 unidades. Solo se requieren 3 en el prototipo. 
Se puede cambiar por otra pila AA que también tenga tensión nominal de 1.5V.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</si>
</sst>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44" fontId="0" fillId="0" borderId="2" xfId="2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0" fontId="0" fillId="0" borderId="1" xfId="3" applyNumberFormat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10" fontId="0" fillId="4" borderId="1" xfId="3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44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4" fontId="0" fillId="0" borderId="4" xfId="2" applyFont="1" applyBorder="1" applyAlignment="1">
      <alignment horizontal="center" vertical="center"/>
    </xf>
    <xf numFmtId="44" fontId="0" fillId="0" borderId="7" xfId="2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4" fontId="0" fillId="0" borderId="0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4" fontId="0" fillId="0" borderId="1" xfId="0" applyNumberFormat="1" applyFill="1" applyBorder="1" applyAlignment="1">
      <alignment horizontal="center" vertical="center"/>
    </xf>
    <xf numFmtId="10" fontId="0" fillId="0" borderId="1" xfId="3" applyNumberFormat="1" applyFont="1" applyFill="1" applyBorder="1" applyAlignment="1">
      <alignment horizontal="center" vertical="center"/>
    </xf>
  </cellXfs>
  <cellStyles count="4">
    <cellStyle name="Currency" xfId="2" builtinId="4"/>
    <cellStyle name="Hyperlink" xfId="1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FF330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atlas-scientific.com/kits/pt-1000-temperature-kit/" TargetMode="External"/><Relationship Id="rId18" Type="http://schemas.openxmlformats.org/officeDocument/2006/relationships/hyperlink" Target="https://www.homecenter.com.co/homecenter-co/product/377035/nevera-icopor-10-litros/377035/?queryId=128b1990-f318-4db9-bb34-27534e010e60" TargetMode="External"/><Relationship Id="rId26" Type="http://schemas.openxmlformats.org/officeDocument/2006/relationships/hyperlink" Target="https://www.sigmaelectronica.net/producto/nucleo-l476rg/" TargetMode="External"/><Relationship Id="rId3" Type="http://schemas.openxmlformats.org/officeDocument/2006/relationships/hyperlink" Target="https://www.sigmaelectronica.net/producto/rax1-4w-1k-ohm-5/" TargetMode="External"/><Relationship Id="rId21" Type="http://schemas.openxmlformats.org/officeDocument/2006/relationships/hyperlink" Target="https://www.homecenter.com.co/homecenter-co/product/37488/adaptador-hembra-11-2-presion/37488/?queryId=598ad55f-7506-4c76-9ac1-f581a955fec4" TargetMode="External"/><Relationship Id="rId34" Type="http://schemas.openxmlformats.org/officeDocument/2006/relationships/hyperlink" Target="https://www.didacticaselectronicas.com/index.php/suiches-y-conectores/conectores2016-02-07-20-36-39_/terminales/terminal-aislada-amarilla-tipo-fast-on-hembra-plana-1-4-22-16-awg-conector-7639-vogt-7640-conectores-terminales-tipo-anillo-aisladas-con-aislante-m6-planos-fast-on-para-cables-12awg-10awg-detail" TargetMode="External"/><Relationship Id="rId7" Type="http://schemas.openxmlformats.org/officeDocument/2006/relationships/hyperlink" Target="https://www.didacticaselectronicas.com/index.php/suiches-y-conectores/headers/header-macho-1x40p-2-54mm-header-macho1x40-regletas-conectores-header-machos-de-1x40p-40-pines-rectos-header-macho-1x40-con-086-detail" TargetMode="External"/><Relationship Id="rId12" Type="http://schemas.openxmlformats.org/officeDocument/2006/relationships/hyperlink" Target="https://www.exito.com/pilas-duracell-aa-2pz-12itx4ip-193555/p" TargetMode="External"/><Relationship Id="rId17" Type="http://schemas.openxmlformats.org/officeDocument/2006/relationships/hyperlink" Target="https://www.homecenter.com.co/homecenter-co/product/04604/union-1-1-2-presion/04604/?queryId=90d8c480-099f-4e4e-8b86-2e88dbbe11a1" TargetMode="External"/><Relationship Id="rId25" Type="http://schemas.openxmlformats.org/officeDocument/2006/relationships/hyperlink" Target="https://www.homecenter.com.co/homecenter-co/product/04719/union-3-4-presion/04719/?queryId=d76985ee-39d6-4eb5-860d-5c589940d48f" TargetMode="External"/><Relationship Id="rId33" Type="http://schemas.openxmlformats.org/officeDocument/2006/relationships/hyperlink" Target="https://www.didacticaselectronicas.com/index.php/suiches-y-conectores/borneras/bornera-2p-azul-kf301-5mm-kf301-2p-tb2pos5b-borneras-terminales-con-borneras-screw-terminal-terminal-block-de-2-pines-2-posiciones-kf301-5mm-con-065-detail" TargetMode="External"/><Relationship Id="rId2" Type="http://schemas.openxmlformats.org/officeDocument/2006/relationships/hyperlink" Target="https://www.didacticaselectronicas.com/index.php/comunicaciones/conectores/extensi%C3%B3n-de-sma-macho-a-sma-hembra-de-20cm-cables-extensiones-extensores-para-antenas-con-interfaz-con-rp-sma-machos-a-sma-hembras-de-20cm-detail" TargetMode="External"/><Relationship Id="rId16" Type="http://schemas.openxmlformats.org/officeDocument/2006/relationships/hyperlink" Target="https://www.homecenter.com.co/homecenter-co/product/04724/tubo-3-4x1m-presion-21-200-psi/04724/?queryId=88a7b4b0-55cc-4528-91cd-d9f51de60cbd" TargetMode="External"/><Relationship Id="rId20" Type="http://schemas.openxmlformats.org/officeDocument/2006/relationships/hyperlink" Target="https://www.homecenter.com.co/homecenter-co/product/04608/adaptador-macho-11-2-presion/04608/?queryId=03d7f1ff-8505-423d-b976-9d20ec37999d" TargetMode="External"/><Relationship Id="rId29" Type="http://schemas.openxmlformats.org/officeDocument/2006/relationships/hyperlink" Target="https://www.didacticaselectronicas.com/index.php/prototipado/accesorios-1/jumper-de-conexi%C3%B3n-2-54mm-negro-conectores-jumper-jumpers-de-conexion-detail" TargetMode="External"/><Relationship Id="rId1" Type="http://schemas.openxmlformats.org/officeDocument/2006/relationships/hyperlink" Target="https://www.didacticaselectronicas.com/index.php/comunicaciones/lora/m%C3%B3dulo-rf-tranceptor-rfm95w-915mhz-tarjetas-modulos-tranceptores-lora-lo-ra-de-largo-alcance-sx1276-rfm95w-915mhz-inal%C3%A1mbricos-wireless-de-largo-alcance-iot-de-915mhz-detail" TargetMode="External"/><Relationship Id="rId6" Type="http://schemas.openxmlformats.org/officeDocument/2006/relationships/hyperlink" Target="https://www.amazon.com/-/es/Electronics-coaxial-adaptador-macho-hembra/dp/B00CVQLDX4/ref=sr_1_3?__mk_es_US=%C3%85M%C3%85%C5%BD%C3%95%C3%91&amp;crid=2BLRIVMWED3EV&amp;keywords=sma+male+to+bnc+female&amp;qid=1648082078&amp;sprefix=sma+male+to+female+bn%2Caps%2C129&amp;sr=8-3" TargetMode="External"/><Relationship Id="rId11" Type="http://schemas.openxmlformats.org/officeDocument/2006/relationships/hyperlink" Target="https://www.didacticaselectronicas.com/index.php/baterias-cargadores/portabaterias/porta-pila-aa-x1-portapilas-portabaterias-holder-soportes-para-bater%C3%ADas-pilas-doble-a-aa-detail" TargetMode="External"/><Relationship Id="rId24" Type="http://schemas.openxmlformats.org/officeDocument/2006/relationships/hyperlink" Target="https://www.homecenter.com.co/homecenter-co/product/242697/prensa-estopa-1-2-pulgada-135mm/242697/?queryId=e47b059b-01d4-470b-9fef-4809c0f360f4" TargetMode="External"/><Relationship Id="rId32" Type="http://schemas.openxmlformats.org/officeDocument/2006/relationships/hyperlink" Target="https://www.didacticaselectronicas.com/index.php/suiches-y-conectores/suiches/deslizante/suiche-mini-deslizante-3-pines-2-posiciones-suiches-switch-interruptores-deslizantes-laterales-para-pcb-de-3-pines-2-posiciones-detail" TargetMode="External"/><Relationship Id="rId5" Type="http://schemas.openxmlformats.org/officeDocument/2006/relationships/hyperlink" Target="https://www.sigmaelectronica.net/producto/irlz44n/" TargetMode="External"/><Relationship Id="rId15" Type="http://schemas.openxmlformats.org/officeDocument/2006/relationships/hyperlink" Target="https://www.homecenter.com.co/homecenter-co/product/04593/tubo-11-2x1m-presion-21-200-psi/04593/?queryId=5f421217-1aca-47b6-aa64-4c69f9b8fea8" TargetMode="External"/><Relationship Id="rId23" Type="http://schemas.openxmlformats.org/officeDocument/2006/relationships/hyperlink" Target="https://www.homecenter.com.co/homecenter-co/product/04619/tapon-soldado-11-2-presion/04619/?queryId=25d6530a-d96d-4b1d-9680-5ff8f9a4501e" TargetMode="External"/><Relationship Id="rId28" Type="http://schemas.openxmlformats.org/officeDocument/2006/relationships/hyperlink" Target="https://www.didacticaselectronicas.com/index.php/suiches-y-conectores/headers/header-hembra-1x40p-2-54mm-con-087-header-hembra-1x40-regletas-conectores-header-hembras-de-1x40p-40-pines-hembras-con-087-detail" TargetMode="External"/><Relationship Id="rId10" Type="http://schemas.openxmlformats.org/officeDocument/2006/relationships/hyperlink" Target="https://www.didacticaselectronicas.com/index.php/robotica/tornillos-y-separadores/tornillos/tornillo-plastico-6mm-unidad-tornillos-metalicos-m3-6mm-detail" TargetMode="External"/><Relationship Id="rId19" Type="http://schemas.openxmlformats.org/officeDocument/2006/relationships/hyperlink" Target="https://www.homecenter.com.co/homecenter-co/product/165838/caja-de-derivacion-dexson-gris-18148/165838/?queryId=664e51d1-b1b2-439e-8893-b9ba6733653d" TargetMode="External"/><Relationship Id="rId31" Type="http://schemas.openxmlformats.org/officeDocument/2006/relationships/hyperlink" Target="https://www.didacticaselectronicas.com/index.php/componentes-pasivos/capacitores/de-tantalio/capacitor-de-tantalio-1uf-35v-condensadores-capacitores-condensador-capacitor-filtros-filtro-tantalio-through-hole-1uf-35v-detail" TargetMode="External"/><Relationship Id="rId4" Type="http://schemas.openxmlformats.org/officeDocument/2006/relationships/hyperlink" Target="https://www.electronicaplugandplay.com/componentes-pasivos/resistencias/resistencias-de-carbon/product/101-resistencia-20k-1-4-watt" TargetMode="External"/><Relationship Id="rId9" Type="http://schemas.openxmlformats.org/officeDocument/2006/relationships/hyperlink" Target="https://www.didacticaselectronicas.com/index.php/comunicaciones/antenas/900mhz/antena-900mhz-5dbi-antenas-para-xbee-antenas-para-lora-lo-ra-antenas-omnidireccionales-de-900mhz-machos-detail" TargetMode="External"/><Relationship Id="rId14" Type="http://schemas.openxmlformats.org/officeDocument/2006/relationships/hyperlink" Target="https://atlas-scientific.com/kits/ph-kit/" TargetMode="External"/><Relationship Id="rId22" Type="http://schemas.openxmlformats.org/officeDocument/2006/relationships/hyperlink" Target="https://www.homecenter.com.co/homecenter-co/product/04748/buje-soldado-11-2x3-4-presion/04748/?queryId=c38ecd8c-7bd3-46c9-a276-bae09408296f" TargetMode="External"/><Relationship Id="rId27" Type="http://schemas.openxmlformats.org/officeDocument/2006/relationships/hyperlink" Target="https://www.didacticaselectronicas.com/index.php/suiches-y-conectores/headers/header-hembra-2x40p-2-54mm-h-hembra-2x40-regletas-conectores-header-hembras-de-2x40p-80-pines-h-hembras-2x40-con-087b-detail" TargetMode="External"/><Relationship Id="rId30" Type="http://schemas.openxmlformats.org/officeDocument/2006/relationships/hyperlink" Target="https://www.didacticaselectronicas.com/index.php/semiconductores/reguladores/reguladores-33v/regulador-de-voltaje-3-3v-250ma-mcp1700-3302e-to-reguladores-de-voltaje-3-3v-to92-to-92-detail" TargetMode="External"/><Relationship Id="rId35" Type="http://schemas.openxmlformats.org/officeDocument/2006/relationships/printerSettings" Target="../printerSettings/printerSettings1.bin"/><Relationship Id="rId8" Type="http://schemas.openxmlformats.org/officeDocument/2006/relationships/hyperlink" Target="https://www.vistronica.com/conectores-cables-y-switches/conector-sma-ke-11mm-detail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52D26-0A2A-4350-AE43-DFC63D57EE7C}">
  <dimension ref="B2:K56"/>
  <sheetViews>
    <sheetView tabSelected="1" workbookViewId="0">
      <selection activeCell="J33" sqref="J33"/>
    </sheetView>
  </sheetViews>
  <sheetFormatPr defaultRowHeight="14.5" x14ac:dyDescent="0.35"/>
  <cols>
    <col min="1" max="1" width="8.7265625" style="1"/>
    <col min="2" max="2" width="9.90625" style="1" bestFit="1" customWidth="1"/>
    <col min="3" max="3" width="17.36328125" style="1" bestFit="1" customWidth="1"/>
    <col min="4" max="4" width="39" style="1" bestFit="1" customWidth="1"/>
    <col min="5" max="5" width="15.81640625" style="1" bestFit="1" customWidth="1"/>
    <col min="6" max="7" width="13.6328125" style="1" bestFit="1" customWidth="1"/>
    <col min="8" max="8" width="12" style="1" bestFit="1" customWidth="1"/>
    <col min="9" max="9" width="10.54296875" style="1" bestFit="1" customWidth="1"/>
    <col min="10" max="10" width="69.54296875" style="1" customWidth="1"/>
    <col min="11" max="11" width="92.81640625" style="1" bestFit="1" customWidth="1"/>
    <col min="12" max="13" width="27.6328125" style="1" customWidth="1"/>
    <col min="14" max="16384" width="8.7265625" style="1"/>
  </cols>
  <sheetData>
    <row r="2" spans="2:11" ht="29" x14ac:dyDescent="0.35">
      <c r="B2" s="10" t="s">
        <v>56</v>
      </c>
      <c r="C2" s="2" t="s">
        <v>5</v>
      </c>
      <c r="D2" s="2" t="s">
        <v>0</v>
      </c>
      <c r="E2" s="2" t="s">
        <v>2</v>
      </c>
      <c r="F2" s="9" t="s">
        <v>32</v>
      </c>
      <c r="G2" s="9" t="s">
        <v>3</v>
      </c>
      <c r="H2" s="16" t="s">
        <v>33</v>
      </c>
      <c r="I2" s="16" t="s">
        <v>6</v>
      </c>
      <c r="J2" s="4" t="s">
        <v>21</v>
      </c>
      <c r="K2" s="6"/>
    </row>
    <row r="3" spans="2:11" x14ac:dyDescent="0.35">
      <c r="B3" s="23" t="s">
        <v>57</v>
      </c>
      <c r="C3" s="26" t="s">
        <v>61</v>
      </c>
      <c r="D3" s="8" t="s">
        <v>1</v>
      </c>
      <c r="E3" s="2">
        <v>1</v>
      </c>
      <c r="F3" s="13">
        <v>14500</v>
      </c>
      <c r="G3" s="13">
        <f>E3*F3</f>
        <v>14500</v>
      </c>
      <c r="H3" s="14"/>
      <c r="I3" s="14"/>
      <c r="J3" s="5"/>
      <c r="K3" s="7"/>
    </row>
    <row r="4" spans="2:11" x14ac:dyDescent="0.35">
      <c r="B4" s="24"/>
      <c r="C4" s="26"/>
      <c r="D4" s="8" t="s">
        <v>4</v>
      </c>
      <c r="E4" s="2">
        <v>1</v>
      </c>
      <c r="F4" s="13">
        <v>30900</v>
      </c>
      <c r="G4" s="13">
        <f t="shared" ref="G4:G39" si="0">E4*F4</f>
        <v>30900</v>
      </c>
      <c r="H4" s="14"/>
      <c r="I4" s="14"/>
      <c r="J4" s="5"/>
      <c r="K4" s="7"/>
    </row>
    <row r="5" spans="2:11" x14ac:dyDescent="0.35">
      <c r="B5" s="24"/>
      <c r="C5" s="26"/>
      <c r="D5" s="8" t="s">
        <v>15</v>
      </c>
      <c r="E5" s="2">
        <v>1</v>
      </c>
      <c r="F5" s="13">
        <v>11350</v>
      </c>
      <c r="G5" s="13">
        <f t="shared" si="0"/>
        <v>11350</v>
      </c>
      <c r="H5" s="14"/>
      <c r="I5" s="14"/>
      <c r="J5" s="5"/>
      <c r="K5" s="7"/>
    </row>
    <row r="6" spans="2:11" x14ac:dyDescent="0.35">
      <c r="B6" s="24"/>
      <c r="C6" s="26"/>
      <c r="D6" s="8" t="s">
        <v>16</v>
      </c>
      <c r="E6" s="2">
        <v>1</v>
      </c>
      <c r="F6" s="13">
        <v>3450</v>
      </c>
      <c r="G6" s="13">
        <f t="shared" si="0"/>
        <v>3450</v>
      </c>
      <c r="H6" s="14"/>
      <c r="I6" s="14"/>
      <c r="J6" s="5"/>
      <c r="K6" s="7"/>
    </row>
    <row r="7" spans="2:11" x14ac:dyDescent="0.35">
      <c r="B7" s="24"/>
      <c r="C7" s="26"/>
      <c r="D7" s="8" t="s">
        <v>24</v>
      </c>
      <c r="E7" s="2">
        <v>1</v>
      </c>
      <c r="F7" s="13">
        <v>2650</v>
      </c>
      <c r="G7" s="13">
        <f t="shared" si="0"/>
        <v>2650</v>
      </c>
      <c r="H7" s="14"/>
      <c r="I7" s="14"/>
      <c r="J7" s="5"/>
      <c r="K7" s="7"/>
    </row>
    <row r="8" spans="2:11" x14ac:dyDescent="0.35">
      <c r="B8" s="24"/>
      <c r="C8" s="26"/>
      <c r="D8" s="8" t="s">
        <v>17</v>
      </c>
      <c r="E8" s="2">
        <v>2</v>
      </c>
      <c r="F8" s="13">
        <v>4100</v>
      </c>
      <c r="G8" s="13">
        <f t="shared" si="0"/>
        <v>8200</v>
      </c>
      <c r="H8" s="14"/>
      <c r="I8" s="14"/>
      <c r="J8" s="5"/>
      <c r="K8" s="7"/>
    </row>
    <row r="9" spans="2:11" x14ac:dyDescent="0.35">
      <c r="B9" s="24"/>
      <c r="C9" s="26"/>
      <c r="D9" s="8" t="s">
        <v>18</v>
      </c>
      <c r="E9" s="2">
        <v>2</v>
      </c>
      <c r="F9" s="13">
        <v>4900</v>
      </c>
      <c r="G9" s="13">
        <f t="shared" si="0"/>
        <v>9800</v>
      </c>
      <c r="H9" s="14"/>
      <c r="I9" s="14"/>
      <c r="J9" s="5"/>
      <c r="K9" s="7"/>
    </row>
    <row r="10" spans="2:11" x14ac:dyDescent="0.35">
      <c r="B10" s="24"/>
      <c r="C10" s="26"/>
      <c r="D10" s="8" t="s">
        <v>19</v>
      </c>
      <c r="E10" s="2">
        <v>1</v>
      </c>
      <c r="F10" s="13">
        <v>3650</v>
      </c>
      <c r="G10" s="13">
        <f t="shared" si="0"/>
        <v>3650</v>
      </c>
      <c r="H10" s="14"/>
      <c r="I10" s="14"/>
      <c r="J10" s="5"/>
      <c r="K10" s="7"/>
    </row>
    <row r="11" spans="2:11" x14ac:dyDescent="0.35">
      <c r="B11" s="24"/>
      <c r="C11" s="26"/>
      <c r="D11" s="8" t="s">
        <v>23</v>
      </c>
      <c r="E11" s="2">
        <v>1</v>
      </c>
      <c r="F11" s="13">
        <v>3800</v>
      </c>
      <c r="G11" s="13">
        <f t="shared" si="0"/>
        <v>3800</v>
      </c>
      <c r="H11" s="14"/>
      <c r="I11" s="14"/>
      <c r="J11" s="5"/>
      <c r="K11" s="7"/>
    </row>
    <row r="12" spans="2:11" x14ac:dyDescent="0.35">
      <c r="B12" s="24"/>
      <c r="C12" s="26"/>
      <c r="D12" s="8" t="s">
        <v>20</v>
      </c>
      <c r="E12" s="2">
        <v>1</v>
      </c>
      <c r="F12" s="13">
        <v>2700</v>
      </c>
      <c r="G12" s="13">
        <f t="shared" si="0"/>
        <v>2700</v>
      </c>
      <c r="H12" s="14"/>
      <c r="I12" s="14"/>
      <c r="J12" s="5"/>
      <c r="K12" s="7"/>
    </row>
    <row r="13" spans="2:11" x14ac:dyDescent="0.35">
      <c r="B13" s="25"/>
      <c r="C13" s="26"/>
      <c r="D13" s="8" t="s">
        <v>22</v>
      </c>
      <c r="E13" s="2">
        <v>1</v>
      </c>
      <c r="F13" s="13">
        <v>650</v>
      </c>
      <c r="G13" s="13">
        <f t="shared" si="0"/>
        <v>650</v>
      </c>
      <c r="H13" s="14"/>
      <c r="I13" s="14"/>
      <c r="J13" s="5"/>
      <c r="K13" s="7"/>
    </row>
    <row r="14" spans="2:11" x14ac:dyDescent="0.35">
      <c r="B14" s="23" t="s">
        <v>58</v>
      </c>
      <c r="C14" s="26" t="s">
        <v>62</v>
      </c>
      <c r="D14" s="8" t="s">
        <v>25</v>
      </c>
      <c r="E14" s="2">
        <v>1</v>
      </c>
      <c r="F14" s="13">
        <v>30464</v>
      </c>
      <c r="G14" s="13">
        <f t="shared" si="0"/>
        <v>30464</v>
      </c>
      <c r="H14" s="13"/>
      <c r="I14" s="13"/>
      <c r="J14" s="3"/>
    </row>
    <row r="15" spans="2:11" ht="29" x14ac:dyDescent="0.35">
      <c r="B15" s="24"/>
      <c r="C15" s="26"/>
      <c r="D15" s="15" t="s">
        <v>28</v>
      </c>
      <c r="E15" s="2">
        <v>1</v>
      </c>
      <c r="F15" s="13">
        <f>I15*$I$42</f>
        <v>7542</v>
      </c>
      <c r="G15" s="13">
        <f>E15*F15</f>
        <v>7542</v>
      </c>
      <c r="H15" s="13">
        <v>2</v>
      </c>
      <c r="I15" s="13">
        <f t="shared" ref="I15" si="1">E15*H15</f>
        <v>2</v>
      </c>
      <c r="J15" s="3" t="s">
        <v>26</v>
      </c>
    </row>
    <row r="16" spans="2:11" x14ac:dyDescent="0.35">
      <c r="B16" s="24"/>
      <c r="C16" s="26"/>
      <c r="D16" s="8" t="s">
        <v>29</v>
      </c>
      <c r="E16" s="2">
        <v>1</v>
      </c>
      <c r="F16" s="13">
        <v>8211</v>
      </c>
      <c r="G16" s="13">
        <f t="shared" si="0"/>
        <v>8211</v>
      </c>
      <c r="H16" s="13"/>
      <c r="I16" s="13"/>
      <c r="J16" s="2"/>
    </row>
    <row r="17" spans="2:10" s="22" customFormat="1" x14ac:dyDescent="0.35">
      <c r="B17" s="24"/>
      <c r="C17" s="26"/>
      <c r="D17" s="8" t="s">
        <v>64</v>
      </c>
      <c r="E17" s="10">
        <v>1</v>
      </c>
      <c r="F17" s="13">
        <v>833</v>
      </c>
      <c r="G17" s="13">
        <f t="shared" si="0"/>
        <v>833</v>
      </c>
      <c r="H17" s="13"/>
      <c r="I17" s="13"/>
      <c r="J17" s="10"/>
    </row>
    <row r="18" spans="2:10" x14ac:dyDescent="0.35">
      <c r="B18" s="24"/>
      <c r="C18" s="26"/>
      <c r="D18" s="8" t="s">
        <v>30</v>
      </c>
      <c r="E18" s="2">
        <v>1</v>
      </c>
      <c r="F18" s="13">
        <v>8806</v>
      </c>
      <c r="G18" s="13">
        <f t="shared" si="0"/>
        <v>8806</v>
      </c>
      <c r="H18" s="13"/>
      <c r="I18" s="13"/>
      <c r="J18" s="2"/>
    </row>
    <row r="19" spans="2:10" ht="14.5" customHeight="1" x14ac:dyDescent="0.35">
      <c r="B19" s="24"/>
      <c r="C19" s="27" t="s">
        <v>45</v>
      </c>
      <c r="D19" s="8" t="s">
        <v>7</v>
      </c>
      <c r="E19" s="2">
        <v>1</v>
      </c>
      <c r="F19" s="13">
        <v>140420</v>
      </c>
      <c r="G19" s="13">
        <f t="shared" si="0"/>
        <v>140420</v>
      </c>
      <c r="H19" s="13"/>
      <c r="I19" s="13"/>
      <c r="J19" s="2"/>
    </row>
    <row r="20" spans="2:10" x14ac:dyDescent="0.35">
      <c r="B20" s="24"/>
      <c r="C20" s="28"/>
      <c r="D20" s="8" t="s">
        <v>8</v>
      </c>
      <c r="E20" s="2">
        <v>2</v>
      </c>
      <c r="F20" s="13">
        <v>36</v>
      </c>
      <c r="G20" s="13">
        <f t="shared" si="0"/>
        <v>72</v>
      </c>
      <c r="H20" s="13"/>
      <c r="I20" s="13"/>
      <c r="J20" s="2" t="s">
        <v>31</v>
      </c>
    </row>
    <row r="21" spans="2:10" x14ac:dyDescent="0.35">
      <c r="B21" s="24"/>
      <c r="C21" s="28"/>
      <c r="D21" s="8" t="s">
        <v>9</v>
      </c>
      <c r="E21" s="2">
        <v>1</v>
      </c>
      <c r="F21" s="13">
        <v>70</v>
      </c>
      <c r="G21" s="13">
        <f t="shared" si="0"/>
        <v>70</v>
      </c>
      <c r="H21" s="13"/>
      <c r="I21" s="13"/>
      <c r="J21" s="2" t="s">
        <v>34</v>
      </c>
    </row>
    <row r="22" spans="2:10" x14ac:dyDescent="0.35">
      <c r="B22" s="24"/>
      <c r="C22" s="28"/>
      <c r="D22" s="8" t="s">
        <v>10</v>
      </c>
      <c r="E22" s="2">
        <v>1</v>
      </c>
      <c r="F22" s="13">
        <v>5950</v>
      </c>
      <c r="G22" s="13">
        <f t="shared" si="0"/>
        <v>5950</v>
      </c>
      <c r="H22" s="13"/>
      <c r="I22" s="13"/>
      <c r="J22" s="2"/>
    </row>
    <row r="23" spans="2:10" x14ac:dyDescent="0.35">
      <c r="B23" s="24"/>
      <c r="C23" s="28"/>
      <c r="D23" s="8" t="s">
        <v>39</v>
      </c>
      <c r="E23" s="2">
        <v>1</v>
      </c>
      <c r="F23" s="13">
        <v>404.6</v>
      </c>
      <c r="G23" s="13">
        <f t="shared" si="0"/>
        <v>404.6</v>
      </c>
      <c r="H23" s="13"/>
      <c r="I23" s="13"/>
      <c r="J23" s="2" t="s">
        <v>35</v>
      </c>
    </row>
    <row r="24" spans="2:10" x14ac:dyDescent="0.35">
      <c r="B24" s="24"/>
      <c r="C24" s="28"/>
      <c r="D24" s="8" t="s">
        <v>40</v>
      </c>
      <c r="E24" s="2">
        <v>2</v>
      </c>
      <c r="F24" s="13">
        <v>1547</v>
      </c>
      <c r="G24" s="13">
        <f t="shared" si="0"/>
        <v>3094</v>
      </c>
      <c r="H24" s="13"/>
      <c r="I24" s="13"/>
      <c r="J24" s="2" t="s">
        <v>36</v>
      </c>
    </row>
    <row r="25" spans="2:10" x14ac:dyDescent="0.35">
      <c r="B25" s="24"/>
      <c r="C25" s="28"/>
      <c r="D25" s="8" t="s">
        <v>41</v>
      </c>
      <c r="E25" s="2">
        <v>1</v>
      </c>
      <c r="F25" s="13">
        <v>952</v>
      </c>
      <c r="G25" s="13">
        <f t="shared" si="0"/>
        <v>952</v>
      </c>
      <c r="H25" s="13"/>
      <c r="I25" s="13"/>
      <c r="J25" s="2" t="s">
        <v>37</v>
      </c>
    </row>
    <row r="26" spans="2:10" x14ac:dyDescent="0.35">
      <c r="B26" s="24"/>
      <c r="C26" s="28"/>
      <c r="D26" s="8" t="s">
        <v>38</v>
      </c>
      <c r="E26" s="2">
        <v>1</v>
      </c>
      <c r="F26" s="13">
        <v>99.96</v>
      </c>
      <c r="G26" s="13">
        <f t="shared" si="0"/>
        <v>99.96</v>
      </c>
      <c r="H26" s="13"/>
      <c r="I26" s="13"/>
      <c r="J26" s="2"/>
    </row>
    <row r="27" spans="2:10" x14ac:dyDescent="0.35">
      <c r="B27" s="24"/>
      <c r="C27" s="28"/>
      <c r="D27" s="8" t="s">
        <v>42</v>
      </c>
      <c r="E27" s="2">
        <v>1</v>
      </c>
      <c r="F27" s="13">
        <v>1547</v>
      </c>
      <c r="G27" s="13">
        <f t="shared" si="0"/>
        <v>1547</v>
      </c>
      <c r="H27" s="13"/>
      <c r="I27" s="13"/>
      <c r="J27" s="2"/>
    </row>
    <row r="28" spans="2:10" x14ac:dyDescent="0.35">
      <c r="B28" s="24"/>
      <c r="C28" s="28"/>
      <c r="D28" s="8" t="s">
        <v>11</v>
      </c>
      <c r="E28" s="2">
        <v>2</v>
      </c>
      <c r="F28" s="13">
        <v>499.8</v>
      </c>
      <c r="G28" s="13">
        <f t="shared" si="0"/>
        <v>999.6</v>
      </c>
      <c r="H28" s="13"/>
      <c r="I28" s="13"/>
      <c r="J28" s="2"/>
    </row>
    <row r="29" spans="2:10" x14ac:dyDescent="0.35">
      <c r="B29" s="24"/>
      <c r="C29" s="28"/>
      <c r="D29" s="8" t="s">
        <v>43</v>
      </c>
      <c r="E29" s="2">
        <v>1</v>
      </c>
      <c r="F29" s="13">
        <v>345.1</v>
      </c>
      <c r="G29" s="13">
        <f t="shared" si="0"/>
        <v>345.1</v>
      </c>
      <c r="H29" s="13"/>
      <c r="I29" s="13"/>
      <c r="J29" s="2"/>
    </row>
    <row r="30" spans="2:10" x14ac:dyDescent="0.35">
      <c r="B30" s="24"/>
      <c r="C30" s="28"/>
      <c r="D30" s="8" t="s">
        <v>44</v>
      </c>
      <c r="E30" s="2">
        <v>2</v>
      </c>
      <c r="F30" s="13">
        <v>476</v>
      </c>
      <c r="G30" s="13">
        <f t="shared" si="0"/>
        <v>952</v>
      </c>
      <c r="H30" s="13"/>
      <c r="I30" s="13"/>
      <c r="J30" s="2"/>
    </row>
    <row r="31" spans="2:10" ht="43.5" customHeight="1" x14ac:dyDescent="0.35">
      <c r="B31" s="24"/>
      <c r="C31" s="28"/>
      <c r="D31" s="8" t="s">
        <v>46</v>
      </c>
      <c r="E31" s="2">
        <v>3</v>
      </c>
      <c r="F31" s="13">
        <v>714</v>
      </c>
      <c r="G31" s="13">
        <f>E31*F31</f>
        <v>2142</v>
      </c>
      <c r="H31" s="13"/>
      <c r="I31" s="13"/>
      <c r="J31" s="2"/>
    </row>
    <row r="32" spans="2:10" ht="29" x14ac:dyDescent="0.35">
      <c r="B32" s="24"/>
      <c r="C32" s="28"/>
      <c r="D32" s="8" t="s">
        <v>47</v>
      </c>
      <c r="E32" s="2">
        <v>2</v>
      </c>
      <c r="F32" s="13">
        <v>9000</v>
      </c>
      <c r="G32" s="13">
        <f>E32*F32</f>
        <v>18000</v>
      </c>
      <c r="H32" s="13"/>
      <c r="I32" s="13"/>
      <c r="J32" s="9" t="s">
        <v>72</v>
      </c>
    </row>
    <row r="33" spans="2:10" x14ac:dyDescent="0.35">
      <c r="B33" s="24"/>
      <c r="C33" s="28"/>
      <c r="D33" s="8" t="s">
        <v>49</v>
      </c>
      <c r="E33" s="2">
        <v>5</v>
      </c>
      <c r="F33" s="13">
        <v>202.3</v>
      </c>
      <c r="G33" s="13">
        <f>E33*F33</f>
        <v>1011.5</v>
      </c>
      <c r="H33" s="13"/>
      <c r="I33" s="13"/>
      <c r="J33" s="2"/>
    </row>
    <row r="34" spans="2:10" ht="29" x14ac:dyDescent="0.35">
      <c r="B34" s="25"/>
      <c r="C34" s="29"/>
      <c r="D34" s="2" t="s">
        <v>48</v>
      </c>
      <c r="E34" s="2">
        <v>1</v>
      </c>
      <c r="F34" s="13">
        <f>I34*$I$42</f>
        <v>43743.6</v>
      </c>
      <c r="G34" s="13">
        <f>E34*F34</f>
        <v>43743.6</v>
      </c>
      <c r="H34" s="13">
        <v>11.6</v>
      </c>
      <c r="I34" s="13">
        <f>E34*H34</f>
        <v>11.6</v>
      </c>
      <c r="J34" s="9" t="s">
        <v>26</v>
      </c>
    </row>
    <row r="35" spans="2:10" x14ac:dyDescent="0.35">
      <c r="B35" s="23" t="s">
        <v>59</v>
      </c>
      <c r="C35" s="26" t="s">
        <v>63</v>
      </c>
      <c r="D35" s="8" t="s">
        <v>50</v>
      </c>
      <c r="E35" s="2">
        <v>1</v>
      </c>
      <c r="F35" s="13">
        <v>1558.52</v>
      </c>
      <c r="G35" s="13">
        <f t="shared" si="0"/>
        <v>1558.52</v>
      </c>
      <c r="H35" s="13"/>
      <c r="I35" s="13"/>
      <c r="J35" s="2"/>
    </row>
    <row r="36" spans="2:10" ht="29" x14ac:dyDescent="0.35">
      <c r="B36" s="24"/>
      <c r="C36" s="26"/>
      <c r="D36" s="8" t="s">
        <v>51</v>
      </c>
      <c r="E36" s="2">
        <v>1</v>
      </c>
      <c r="F36" s="13">
        <f>I36*$I$42</f>
        <v>18855</v>
      </c>
      <c r="G36" s="13">
        <f t="shared" si="0"/>
        <v>18855</v>
      </c>
      <c r="H36" s="13">
        <v>5</v>
      </c>
      <c r="I36" s="13">
        <f>E36*H36</f>
        <v>5</v>
      </c>
      <c r="J36" s="9" t="s">
        <v>52</v>
      </c>
    </row>
    <row r="37" spans="2:10" x14ac:dyDescent="0.35">
      <c r="B37" s="24"/>
      <c r="C37" s="26"/>
      <c r="D37" s="8" t="s">
        <v>12</v>
      </c>
      <c r="E37" s="2">
        <v>1</v>
      </c>
      <c r="F37" s="13">
        <f>I37*$I$42</f>
        <v>279016.28999999998</v>
      </c>
      <c r="G37" s="13">
        <f t="shared" si="0"/>
        <v>279016.28999999998</v>
      </c>
      <c r="H37" s="13">
        <v>73.989999999999995</v>
      </c>
      <c r="I37" s="13">
        <f t="shared" ref="I37:I39" si="2">E37*H37</f>
        <v>73.989999999999995</v>
      </c>
      <c r="J37" s="2"/>
    </row>
    <row r="38" spans="2:10" x14ac:dyDescent="0.35">
      <c r="B38" s="24"/>
      <c r="C38" s="26"/>
      <c r="D38" s="8" t="s">
        <v>13</v>
      </c>
      <c r="E38" s="2">
        <v>1</v>
      </c>
      <c r="F38" s="13">
        <f>I38*$I$42</f>
        <v>644803.29</v>
      </c>
      <c r="G38" s="13">
        <f t="shared" si="0"/>
        <v>644803.29</v>
      </c>
      <c r="H38" s="13">
        <v>170.99</v>
      </c>
      <c r="I38" s="13">
        <f t="shared" si="2"/>
        <v>170.99</v>
      </c>
      <c r="J38" s="2"/>
    </row>
    <row r="39" spans="2:10" x14ac:dyDescent="0.35">
      <c r="B39" s="25"/>
      <c r="C39" s="26"/>
      <c r="D39" s="8" t="s">
        <v>14</v>
      </c>
      <c r="E39" s="2">
        <v>1</v>
      </c>
      <c r="F39" s="32">
        <f>I39*$I$42</f>
        <v>1172743.29</v>
      </c>
      <c r="G39" s="13">
        <f t="shared" si="0"/>
        <v>1172743.29</v>
      </c>
      <c r="H39" s="13">
        <v>310.99</v>
      </c>
      <c r="I39" s="13">
        <f t="shared" si="2"/>
        <v>310.99</v>
      </c>
      <c r="J39" s="2"/>
    </row>
    <row r="40" spans="2:10" x14ac:dyDescent="0.35">
      <c r="F40" s="33"/>
    </row>
    <row r="42" spans="2:10" ht="43.5" customHeight="1" x14ac:dyDescent="0.35">
      <c r="D42" s="10" t="s">
        <v>56</v>
      </c>
      <c r="E42" s="10" t="s">
        <v>55</v>
      </c>
      <c r="F42" s="9" t="s">
        <v>54</v>
      </c>
      <c r="H42" s="12" t="s">
        <v>27</v>
      </c>
      <c r="I42" s="12">
        <v>3771</v>
      </c>
    </row>
    <row r="43" spans="2:10" x14ac:dyDescent="0.35">
      <c r="D43" s="9" t="s">
        <v>57</v>
      </c>
      <c r="E43" s="13">
        <f>SUM(G3:G13)</f>
        <v>91650</v>
      </c>
      <c r="F43" s="17">
        <f>(E43/$E$46)</f>
        <v>3.6891891361531176E-2</v>
      </c>
    </row>
    <row r="44" spans="2:10" x14ac:dyDescent="0.35">
      <c r="D44" s="9" t="s">
        <v>58</v>
      </c>
      <c r="E44" s="18">
        <f>SUM(G14:G34)</f>
        <v>275659.36</v>
      </c>
      <c r="F44" s="17">
        <f>(E44/$E$46)</f>
        <v>0.11096121289589975</v>
      </c>
    </row>
    <row r="45" spans="2:10" x14ac:dyDescent="0.35">
      <c r="D45" s="9" t="s">
        <v>59</v>
      </c>
      <c r="E45" s="18">
        <f>SUM(G35:G39)</f>
        <v>2116976.39</v>
      </c>
      <c r="F45" s="19">
        <f>(E45/$E$46)</f>
        <v>0.85214689574256908</v>
      </c>
    </row>
    <row r="46" spans="2:10" x14ac:dyDescent="0.35">
      <c r="D46" s="20" t="s">
        <v>60</v>
      </c>
      <c r="E46" s="21">
        <f>SUM(G3:G39)</f>
        <v>2484285.75</v>
      </c>
      <c r="F46" s="17">
        <f>(E46/$E$46)</f>
        <v>1</v>
      </c>
    </row>
    <row r="48" spans="2:10" x14ac:dyDescent="0.35">
      <c r="D48" s="9" t="s">
        <v>53</v>
      </c>
      <c r="E48" s="18">
        <f>E46/$I$42</f>
        <v>658.78699284009542</v>
      </c>
    </row>
    <row r="50" spans="2:6" ht="29" x14ac:dyDescent="0.35">
      <c r="B50" s="31"/>
      <c r="C50" s="31"/>
      <c r="D50" s="10" t="s">
        <v>65</v>
      </c>
      <c r="E50" s="10" t="s">
        <v>69</v>
      </c>
      <c r="F50" s="11" t="s">
        <v>70</v>
      </c>
    </row>
    <row r="51" spans="2:6" x14ac:dyDescent="0.35">
      <c r="B51" s="30"/>
      <c r="C51" s="31"/>
      <c r="D51" s="11" t="s">
        <v>71</v>
      </c>
      <c r="E51" s="13">
        <f>SUM(G3:G13)/I42</f>
        <v>24.303898170246619</v>
      </c>
      <c r="F51" s="17">
        <f>(E51/$E$54)</f>
        <v>3.6891891361531176E-2</v>
      </c>
    </row>
    <row r="52" spans="2:6" x14ac:dyDescent="0.35">
      <c r="B52" s="31"/>
      <c r="C52" s="31"/>
      <c r="D52" s="11" t="s">
        <v>66</v>
      </c>
      <c r="E52" s="18">
        <f>SUM(G14:G34)/I42</f>
        <v>73.099803765579423</v>
      </c>
      <c r="F52" s="17">
        <f t="shared" ref="F52:F54" si="3">(E52/$E$54)</f>
        <v>0.11096121289589976</v>
      </c>
    </row>
    <row r="53" spans="2:6" x14ac:dyDescent="0.35">
      <c r="B53" s="31"/>
      <c r="C53" s="31"/>
      <c r="D53" s="36" t="s">
        <v>67</v>
      </c>
      <c r="E53" s="37">
        <f>SUM(G35:G39)/I42</f>
        <v>561.38329090426942</v>
      </c>
      <c r="F53" s="38">
        <f t="shared" si="3"/>
        <v>0.85214689574256908</v>
      </c>
    </row>
    <row r="54" spans="2:6" x14ac:dyDescent="0.35">
      <c r="D54" s="36" t="s">
        <v>68</v>
      </c>
      <c r="E54" s="37">
        <f>SUM(G3:G39)/I42</f>
        <v>658.78699284009542</v>
      </c>
      <c r="F54" s="38">
        <f t="shared" si="3"/>
        <v>1</v>
      </c>
    </row>
    <row r="55" spans="2:6" x14ac:dyDescent="0.35">
      <c r="D55" s="22"/>
      <c r="E55" s="22"/>
      <c r="F55" s="22"/>
    </row>
    <row r="56" spans="2:6" x14ac:dyDescent="0.35">
      <c r="D56" s="34"/>
      <c r="E56" s="35"/>
      <c r="F56" s="22"/>
    </row>
  </sheetData>
  <mergeCells count="7">
    <mergeCell ref="B3:B13"/>
    <mergeCell ref="B14:B34"/>
    <mergeCell ref="B35:B39"/>
    <mergeCell ref="C3:C13"/>
    <mergeCell ref="C14:C18"/>
    <mergeCell ref="C35:C39"/>
    <mergeCell ref="C19:C34"/>
  </mergeCells>
  <hyperlinks>
    <hyperlink ref="D14" r:id="rId1" xr:uid="{B6AC1B27-0BAA-4054-99E3-88E9C5BF9FFC}"/>
    <hyperlink ref="D16" r:id="rId2" display="Cable RF SMA Macho a SMA Hembra 15cm" xr:uid="{85F82049-A9EF-4998-BA78-C8C8344ECF94}"/>
    <hyperlink ref="D20" r:id="rId3" xr:uid="{7B19B016-BCE7-48F4-8785-E0A35907337F}"/>
    <hyperlink ref="D21" r:id="rId4" xr:uid="{21E7BC45-5BA4-46C4-A23C-765869600B4A}"/>
    <hyperlink ref="D22" r:id="rId5" xr:uid="{F62AF7DF-5E02-4CC7-B83C-4D30EC25EACC}"/>
    <hyperlink ref="D36" r:id="rId6" xr:uid="{F3069770-E2CF-453E-9CC2-D0DCA2DDB18F}"/>
    <hyperlink ref="D23" r:id="rId7" display="Regleta Header Macho 40 pines" xr:uid="{53AC9F41-A774-406C-A2FD-4451946FDAC0}"/>
    <hyperlink ref="D35" r:id="rId8" xr:uid="{DACC13A9-CE64-4AB7-87C9-5D09B72D6847}"/>
    <hyperlink ref="D18" r:id="rId9" xr:uid="{1EE6B2AB-7739-46EF-A4E2-A3AABC3E375E}"/>
    <hyperlink ref="D33" r:id="rId10" xr:uid="{494F12BF-1DC9-48FE-B877-B6CFF2DA3B8A}"/>
    <hyperlink ref="D31" r:id="rId11" xr:uid="{05C78F4A-D72E-478E-8189-573F2194A8C1}"/>
    <hyperlink ref="D32" r:id="rId12" xr:uid="{3FDB8562-DB2C-4C66-9B6C-71D90774B4F1}"/>
    <hyperlink ref="D37" r:id="rId13" xr:uid="{CA71AD4D-1B5D-4916-9696-C636491FA7EA}"/>
    <hyperlink ref="D38" r:id="rId14" xr:uid="{EE75EDF5-C24D-4E43-9380-10DCA90A6A5D}"/>
    <hyperlink ref="D5" r:id="rId15" xr:uid="{5C9F9C3D-EB34-498C-AD8C-97918D6B4BFA}"/>
    <hyperlink ref="D6" r:id="rId16" display="PVC Pipe 3/4&quot; 1m" xr:uid="{A7D27C07-B391-4CD1-8A22-EBFA1F64805F}"/>
    <hyperlink ref="D7" r:id="rId17" display="Union PVC 1 1/2&quot;" xr:uid="{516C1C0A-8679-44A5-BBBA-8F9AEA18C1B3}"/>
    <hyperlink ref="D3" r:id="rId18" xr:uid="{33BC9A51-1D61-4111-880A-51E138F44D44}"/>
    <hyperlink ref="D4" r:id="rId19" xr:uid="{58829ED6-6DD5-4392-9F65-11C14EFFB5D5}"/>
    <hyperlink ref="D8" r:id="rId20" xr:uid="{9015F3BB-0E30-4EE4-B4A6-CCBA597D7CA3}"/>
    <hyperlink ref="D9" r:id="rId21" xr:uid="{8B9C869B-A3D0-46FA-B72E-6641D2D689D4}"/>
    <hyperlink ref="D10" r:id="rId22" xr:uid="{D5C85CDB-97D8-4B5C-BC63-FD7DB3D62CA4}"/>
    <hyperlink ref="D11" r:id="rId23" display="Tapon soldado 1 1/2&quot;" xr:uid="{4EF30A6C-BAC0-4641-9AA2-8A57948A4FB3}"/>
    <hyperlink ref="D12" r:id="rId24" display="Prensa estopa 1/2&quot;" xr:uid="{BD61F11F-E1F5-4252-B501-F6667D03749D}"/>
    <hyperlink ref="D13" r:id="rId25" display="Union PVC 3/4" xr:uid="{6F1EAA5D-896D-43BA-A390-E049AAD2E19A}"/>
    <hyperlink ref="D19" r:id="rId26" xr:uid="{01D1CEEC-092A-4F9A-9F62-06BDAC34C991}"/>
    <hyperlink ref="D24" r:id="rId27" display="Regleta Header Hembra 2x40 pines" xr:uid="{2C4C9FE7-73C3-436D-B8BB-4DD238B22A84}"/>
    <hyperlink ref="D25" r:id="rId28" display="Regleta Header Hembra 1x40 Pines" xr:uid="{1DEBA34E-0E3C-44DB-88B9-8BCE83D577E2}"/>
    <hyperlink ref="D26" r:id="rId29" xr:uid="{C1E8D15E-16CB-4468-974B-2A1890C6DC8C}"/>
    <hyperlink ref="D27" r:id="rId30" xr:uid="{E4D60E8E-E72B-4E1D-814D-E9D94D3E3917}"/>
    <hyperlink ref="D28" r:id="rId31" xr:uid="{EF21A68F-9128-48FB-95AA-79F2B4E83C79}"/>
    <hyperlink ref="D29" r:id="rId32" xr:uid="{E5DC368F-02D8-401D-84D3-844CC2AF69BB}"/>
    <hyperlink ref="D30" r:id="rId33" xr:uid="{B0545A7B-3A6B-433A-B1B0-46075265D2D6}"/>
    <hyperlink ref="D17" r:id="rId34" xr:uid="{9C3FBCD2-6625-44D2-8E73-7523180B6BBD}"/>
  </hyperlinks>
  <pageMargins left="0.7" right="0.7" top="0.75" bottom="0.75" header="0.3" footer="0.3"/>
  <pageSetup orientation="portrait" horizontalDpi="1200" verticalDpi="1200" r:id="rId3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David Medina Tobon</dc:creator>
  <cp:lastModifiedBy>Juan David Medina Tobon</cp:lastModifiedBy>
  <dcterms:created xsi:type="dcterms:W3CDTF">2022-02-11T16:16:16Z</dcterms:created>
  <dcterms:modified xsi:type="dcterms:W3CDTF">2022-03-24T17:24:56Z</dcterms:modified>
</cp:coreProperties>
</file>