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\dieterpy_reduced\input\"/>
    </mc:Choice>
  </mc:AlternateContent>
  <xr:revisionPtr revIDLastSave="0" documentId="13_ncr:1_{6646E462-AA45-43AD-83A6-1A4F3FA7EB42}" xr6:coauthVersionLast="36" xr6:coauthVersionMax="46" xr10:uidLastSave="{00000000-0000-0000-0000-000000000000}"/>
  <bookViews>
    <workbookView xWindow="-105" yWindow="-105" windowWidth="23250" windowHeight="12570" xr2:uid="{CCCD7F60-D573-46C7-83D1-861C5E8AAE8B}"/>
  </bookViews>
  <sheets>
    <sheet name="con" sheetId="1" r:id="rId1"/>
    <sheet name="res" sheetId="2" r:id="rId2"/>
    <sheet name="sto" sheetId="3" r:id="rId3"/>
    <sheet name="sys" sheetId="5" r:id="rId4"/>
    <sheet name="py" sheetId="4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3" l="1"/>
  <c r="J11" i="3"/>
  <c r="K10" i="3"/>
  <c r="J10" i="3"/>
  <c r="K6" i="3"/>
  <c r="J6" i="3"/>
  <c r="K9" i="3"/>
  <c r="J9" i="3"/>
  <c r="K8" i="3"/>
  <c r="J8" i="3"/>
  <c r="I7" i="2"/>
  <c r="I6" i="2"/>
  <c r="L7" i="1"/>
  <c r="K7" i="1"/>
  <c r="L9" i="1"/>
  <c r="K9" i="1"/>
  <c r="L6" i="1"/>
  <c r="K6" i="1"/>
</calcChain>
</file>

<file path=xl/sharedStrings.xml><?xml version="1.0" encoding="utf-8"?>
<sst xmlns="http://schemas.openxmlformats.org/spreadsheetml/2006/main" count="162" uniqueCount="97">
  <si>
    <t>Thermal efficiency</t>
  </si>
  <si>
    <t>Carbon content of fossil fuels</t>
  </si>
  <si>
    <t>Annual fixed cost per MW</t>
  </si>
  <si>
    <t xml:space="preserve">Overnight investment costs per MW </t>
  </si>
  <si>
    <t>Technical Lifetime</t>
  </si>
  <si>
    <t>Interest rate for calculating investment annuities</t>
  </si>
  <si>
    <t>Fuel costs</t>
  </si>
  <si>
    <t>CO2 price</t>
  </si>
  <si>
    <t>Annualized investment cost in capacity</t>
  </si>
  <si>
    <t>variable generation costs conventional generators</t>
  </si>
  <si>
    <t>[no unit]</t>
  </si>
  <si>
    <t>[t/MWh_th]</t>
  </si>
  <si>
    <t>[EUR/MW]</t>
  </si>
  <si>
    <t>[a]</t>
  </si>
  <si>
    <t>%</t>
  </si>
  <si>
    <t>[EUR/MWh_th]</t>
  </si>
  <si>
    <t>[EUR/t]</t>
  </si>
  <si>
    <t>[EUR/MWh]</t>
  </si>
  <si>
    <t>ct</t>
  </si>
  <si>
    <t>eta_con</t>
  </si>
  <si>
    <t>carbon_content</t>
  </si>
  <si>
    <t>fixed_costs</t>
  </si>
  <si>
    <t>oc</t>
  </si>
  <si>
    <t>lifetime</t>
  </si>
  <si>
    <t>interest_rate</t>
  </si>
  <si>
    <t>fuel_costs</t>
  </si>
  <si>
    <t>CO2_price</t>
  </si>
  <si>
    <t>c_i_con</t>
  </si>
  <si>
    <t>c_var_con</t>
  </si>
  <si>
    <t>coal</t>
  </si>
  <si>
    <t>ccgt</t>
  </si>
  <si>
    <t>ocgt</t>
  </si>
  <si>
    <t>Technology</t>
  </si>
  <si>
    <t>c_i_res</t>
  </si>
  <si>
    <t>wind</t>
  </si>
  <si>
    <t>pv</t>
  </si>
  <si>
    <t>Source: 
Bogdanov et al. (2013), https://doi.org/10.1038/s41467-019-08855-1, 
and own assumptions.</t>
  </si>
  <si>
    <t>Description</t>
  </si>
  <si>
    <t>Variable costs of storing in or out</t>
  </si>
  <si>
    <t>Roundtrip efficiency</t>
  </si>
  <si>
    <t xml:space="preserve">Overnight investment costs in energy </t>
  </si>
  <si>
    <t>Overnight investment costs in capacity</t>
  </si>
  <si>
    <t>Annualized investment cost in energy</t>
  </si>
  <si>
    <t>[%]</t>
  </si>
  <si>
    <t>vc</t>
  </si>
  <si>
    <t>eta_roundtrip</t>
  </si>
  <si>
    <t>oc_energy</t>
  </si>
  <si>
    <t>oc_power</t>
  </si>
  <si>
    <t>c_i_sto_e</t>
  </si>
  <si>
    <t>c_i_sto_p</t>
  </si>
  <si>
    <t>liion_high</t>
  </si>
  <si>
    <t>liion_low</t>
  </si>
  <si>
    <t>phs</t>
  </si>
  <si>
    <t>p2g2p_high</t>
  </si>
  <si>
    <t>p2g2p_low</t>
  </si>
  <si>
    <t>symbol</t>
  </si>
  <si>
    <t>sheet_name</t>
  </si>
  <si>
    <t>startcell</t>
  </si>
  <si>
    <t>rdim</t>
  </si>
  <si>
    <t>cdim</t>
  </si>
  <si>
    <t>type</t>
  </si>
  <si>
    <t>par</t>
  </si>
  <si>
    <t>headers_con</t>
  </si>
  <si>
    <t>con</t>
  </si>
  <si>
    <t>B5</t>
  </si>
  <si>
    <t>tech_con_upload</t>
  </si>
  <si>
    <t>A5</t>
  </si>
  <si>
    <t>headers_res</t>
  </si>
  <si>
    <t>res</t>
  </si>
  <si>
    <t>tech_res_upload</t>
  </si>
  <si>
    <t>headers_sto</t>
  </si>
  <si>
    <t>sto</t>
  </si>
  <si>
    <t>tech_sto_upload</t>
  </si>
  <si>
    <t>A6</t>
  </si>
  <si>
    <t>set</t>
  </si>
  <si>
    <t>phi_min_res</t>
  </si>
  <si>
    <t>minimum renewable share</t>
  </si>
  <si>
    <t>Maximum share of renewable electricity curtailed over the year</t>
  </si>
  <si>
    <t>phi_max_curt</t>
  </si>
  <si>
    <t>Level of storage in first and last period of the analysis</t>
  </si>
  <si>
    <t>phi_sto_ini</t>
  </si>
  <si>
    <t>Unit</t>
  </si>
  <si>
    <t>value</t>
  </si>
  <si>
    <t>headers_sys</t>
  </si>
  <si>
    <t>sys</t>
  </si>
  <si>
    <t>sys_upload</t>
  </si>
  <si>
    <t>CO2 budget</t>
  </si>
  <si>
    <t>[tCO2_e]</t>
  </si>
  <si>
    <t>[EUR/tCO2_e]</t>
  </si>
  <si>
    <t>CO2_budget</t>
  </si>
  <si>
    <t>A4</t>
  </si>
  <si>
    <t>Variable cost per MWh</t>
  </si>
  <si>
    <t>variable_costs</t>
  </si>
  <si>
    <t>Curtailment cost per MWh</t>
  </si>
  <si>
    <t>curtailment_costs</t>
  </si>
  <si>
    <t>Source: 
Schröder et al. (2013), http://hdl.handle.net/10419/80348, 
and own assumptions.</t>
  </si>
  <si>
    <t>Source: 
Sauer et al. (2012), https://10.13140/RG.2.1.5191.5925,
JRC (2014), https://setis.ec.europa.eu/publications/jrc-setis-reports/etri-2014,
Schmidt et al. (2018), https://10.6084/M9.FIGSHARE.7012202.V1,
Schmidt et al. (2019), https://doi.org/10.1016/j.joule.2018.12.008,
and own assumptions.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</si>
</sst>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.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EC7A5-89BB-46D3-AE57-BED6E06A6D0D}">
  <dimension ref="A2:L15"/>
  <sheetViews>
    <sheetView tabSelected="1" workbookViewId="0">
      <selection activeCell="B16" sqref="B16"/>
    </sheetView>
  </sheetViews>
  <sheetFormatPr baseColWidth="10" defaultColWidth="11.42578125" defaultRowHeight="11.25" x14ac:dyDescent="0.2"/>
  <cols>
    <col min="1" max="16384" width="11.42578125" style="3"/>
  </cols>
  <sheetData>
    <row r="2" spans="1:12" x14ac:dyDescent="0.2">
      <c r="A2" s="1"/>
      <c r="B2" s="2"/>
      <c r="D2" s="2"/>
      <c r="E2" s="2"/>
      <c r="F2" s="2"/>
      <c r="G2" s="2"/>
      <c r="H2" s="2"/>
      <c r="I2" s="2"/>
    </row>
    <row r="3" spans="1:12" ht="56.25" x14ac:dyDescent="0.2">
      <c r="A3" s="2" t="s">
        <v>37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K3" s="2" t="s">
        <v>8</v>
      </c>
      <c r="L3" s="2" t="s">
        <v>9</v>
      </c>
    </row>
    <row r="4" spans="1:12" x14ac:dyDescent="0.2">
      <c r="B4" s="4" t="s">
        <v>10</v>
      </c>
      <c r="C4" s="4" t="s">
        <v>11</v>
      </c>
      <c r="D4" s="4" t="s">
        <v>12</v>
      </c>
      <c r="E4" s="4" t="s">
        <v>12</v>
      </c>
      <c r="F4" s="4" t="s">
        <v>13</v>
      </c>
      <c r="G4" s="4" t="s">
        <v>14</v>
      </c>
      <c r="H4" s="4" t="s">
        <v>15</v>
      </c>
      <c r="I4" s="4" t="s">
        <v>16</v>
      </c>
      <c r="K4" s="4" t="s">
        <v>12</v>
      </c>
      <c r="L4" s="4" t="s">
        <v>17</v>
      </c>
    </row>
    <row r="5" spans="1:12" x14ac:dyDescent="0.2">
      <c r="A5" s="5" t="s">
        <v>18</v>
      </c>
      <c r="B5" s="5" t="s">
        <v>19</v>
      </c>
      <c r="C5" s="5" t="s">
        <v>20</v>
      </c>
      <c r="D5" s="5" t="s">
        <v>21</v>
      </c>
      <c r="E5" s="5" t="s">
        <v>22</v>
      </c>
      <c r="F5" s="5" t="s">
        <v>23</v>
      </c>
      <c r="G5" s="5" t="s">
        <v>24</v>
      </c>
      <c r="H5" s="5" t="s">
        <v>25</v>
      </c>
      <c r="I5" s="5" t="s">
        <v>26</v>
      </c>
      <c r="K5" s="5" t="s">
        <v>27</v>
      </c>
      <c r="L5" s="5" t="s">
        <v>28</v>
      </c>
    </row>
    <row r="6" spans="1:12" x14ac:dyDescent="0.2">
      <c r="A6" s="3" t="s">
        <v>29</v>
      </c>
      <c r="B6" s="6">
        <v>0.46400000000000002</v>
      </c>
      <c r="C6" s="4">
        <v>0.33700000000000002</v>
      </c>
      <c r="D6" s="4">
        <v>25000</v>
      </c>
      <c r="E6" s="4">
        <v>1300000</v>
      </c>
      <c r="F6" s="4">
        <v>40</v>
      </c>
      <c r="G6" s="4">
        <v>0.04</v>
      </c>
      <c r="H6" s="4">
        <v>10</v>
      </c>
      <c r="I6" s="4">
        <v>50</v>
      </c>
      <c r="K6" s="7">
        <f>E6*(G6*(1+G6)^F6)/((1+G6)^F6-1)+D6</f>
        <v>90680.536121748853</v>
      </c>
      <c r="L6" s="7">
        <f>H6/B6+(C6/B6)*I6</f>
        <v>57.866379310344826</v>
      </c>
    </row>
    <row r="7" spans="1:12" x14ac:dyDescent="0.2">
      <c r="A7" s="3" t="s">
        <v>31</v>
      </c>
      <c r="B7" s="6">
        <v>0.39300000000000002</v>
      </c>
      <c r="C7" s="4">
        <v>0.20100000000000001</v>
      </c>
      <c r="D7" s="4">
        <v>15000</v>
      </c>
      <c r="E7" s="4">
        <v>400000</v>
      </c>
      <c r="F7" s="4">
        <v>30</v>
      </c>
      <c r="G7" s="4">
        <v>0.04</v>
      </c>
      <c r="H7" s="4">
        <v>30</v>
      </c>
      <c r="I7" s="4">
        <v>50</v>
      </c>
      <c r="K7" s="7">
        <f t="shared" ref="K7" si="0">E7*(G7*(1+G7)^F7)/((1+G7)^F7-1)+D7</f>
        <v>38132.039653464526</v>
      </c>
      <c r="L7" s="7">
        <f t="shared" ref="L7" si="1">H7/B7+(C7/B7)*I7</f>
        <v>101.90839694656488</v>
      </c>
    </row>
    <row r="9" spans="1:12" x14ac:dyDescent="0.2">
      <c r="A9" s="3" t="s">
        <v>30</v>
      </c>
      <c r="B9" s="6">
        <v>0.61</v>
      </c>
      <c r="C9" s="4">
        <v>0.20100000000000001</v>
      </c>
      <c r="D9" s="4">
        <v>20000</v>
      </c>
      <c r="E9" s="4">
        <v>800000</v>
      </c>
      <c r="F9" s="4">
        <v>30</v>
      </c>
      <c r="G9" s="4">
        <v>0.04</v>
      </c>
      <c r="H9" s="4">
        <v>30</v>
      </c>
      <c r="I9" s="4">
        <v>50</v>
      </c>
      <c r="K9" s="7">
        <f>E9*(G9*(1+G9)^F9)/((1+G9)^F9-1)+D9</f>
        <v>66264.079306929052</v>
      </c>
      <c r="L9" s="7">
        <f>H9/B9+(C9/B9)*I9</f>
        <v>65.655737704918039</v>
      </c>
    </row>
    <row r="12" spans="1:12" x14ac:dyDescent="0.2">
      <c r="B12" s="15" t="s">
        <v>95</v>
      </c>
      <c r="C12" s="16"/>
      <c r="D12" s="16"/>
      <c r="E12" s="16"/>
      <c r="F12" s="16"/>
      <c r="G12" s="17"/>
    </row>
    <row r="13" spans="1:12" x14ac:dyDescent="0.2">
      <c r="B13" s="18"/>
      <c r="C13" s="19"/>
      <c r="D13" s="19"/>
      <c r="E13" s="19"/>
      <c r="F13" s="19"/>
      <c r="G13" s="20"/>
    </row>
    <row r="14" spans="1:12" x14ac:dyDescent="0.2">
      <c r="B14" s="18"/>
      <c r="C14" s="19"/>
      <c r="D14" s="19"/>
      <c r="E14" s="19"/>
      <c r="F14" s="19"/>
      <c r="G14" s="20"/>
    </row>
    <row r="15" spans="1:12" x14ac:dyDescent="0.2">
      <c r="B15" s="21"/>
      <c r="C15" s="22"/>
      <c r="D15" s="22"/>
      <c r="E15" s="22"/>
      <c r="F15" s="22"/>
      <c r="G15" s="23"/>
    </row>
  </sheetData>
  <mergeCells count="1">
    <mergeCell ref="B12:G1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7C9E6-E0CB-4D23-9B00-1F1E66F30844}">
  <dimension ref="A2:I12"/>
  <sheetViews>
    <sheetView workbookViewId="0">
      <selection activeCell="D10" sqref="D10:H12"/>
    </sheetView>
  </sheetViews>
  <sheetFormatPr baseColWidth="10" defaultColWidth="11.42578125" defaultRowHeight="11.25" x14ac:dyDescent="0.2"/>
  <cols>
    <col min="1" max="16384" width="11.42578125" style="3"/>
  </cols>
  <sheetData>
    <row r="2" spans="1:9" x14ac:dyDescent="0.2">
      <c r="A2" s="1"/>
      <c r="B2" s="1"/>
      <c r="C2" s="1"/>
      <c r="D2" s="2"/>
      <c r="E2" s="2"/>
      <c r="F2" s="2"/>
      <c r="G2" s="2"/>
    </row>
    <row r="3" spans="1:9" ht="45" x14ac:dyDescent="0.2">
      <c r="A3" s="2" t="s">
        <v>37</v>
      </c>
      <c r="B3" s="2" t="s">
        <v>93</v>
      </c>
      <c r="C3" s="2" t="s">
        <v>91</v>
      </c>
      <c r="D3" s="2" t="s">
        <v>2</v>
      </c>
      <c r="E3" s="2" t="s">
        <v>3</v>
      </c>
      <c r="F3" s="2" t="s">
        <v>4</v>
      </c>
      <c r="G3" s="2" t="s">
        <v>5</v>
      </c>
      <c r="I3" s="2" t="s">
        <v>8</v>
      </c>
    </row>
    <row r="4" spans="1:9" x14ac:dyDescent="0.2">
      <c r="B4" s="3" t="s">
        <v>17</v>
      </c>
      <c r="C4" s="3" t="s">
        <v>17</v>
      </c>
      <c r="D4" s="4" t="s">
        <v>12</v>
      </c>
      <c r="E4" s="4" t="s">
        <v>12</v>
      </c>
      <c r="F4" s="4" t="s">
        <v>13</v>
      </c>
      <c r="G4" s="4" t="s">
        <v>14</v>
      </c>
      <c r="I4" s="4" t="s">
        <v>12</v>
      </c>
    </row>
    <row r="5" spans="1:9" x14ac:dyDescent="0.2">
      <c r="A5" s="5" t="s">
        <v>32</v>
      </c>
      <c r="B5" s="5" t="s">
        <v>94</v>
      </c>
      <c r="C5" s="5" t="s">
        <v>92</v>
      </c>
      <c r="D5" s="5" t="s">
        <v>21</v>
      </c>
      <c r="E5" s="5" t="s">
        <v>22</v>
      </c>
      <c r="F5" s="5" t="s">
        <v>23</v>
      </c>
      <c r="G5" s="5" t="s">
        <v>24</v>
      </c>
      <c r="I5" s="5" t="s">
        <v>33</v>
      </c>
    </row>
    <row r="6" spans="1:9" x14ac:dyDescent="0.2">
      <c r="A6" s="3" t="s">
        <v>34</v>
      </c>
      <c r="B6" s="3">
        <v>0</v>
      </c>
      <c r="C6" s="3">
        <v>0</v>
      </c>
      <c r="D6" s="4">
        <v>20000</v>
      </c>
      <c r="E6" s="4">
        <v>1000000</v>
      </c>
      <c r="F6" s="4">
        <v>25</v>
      </c>
      <c r="G6" s="4">
        <v>0.04</v>
      </c>
      <c r="I6" s="7">
        <f>E6*(G6*(1+G6)^F6)/((1+G6)^F6-1)</f>
        <v>64011.962786454562</v>
      </c>
    </row>
    <row r="7" spans="1:9" x14ac:dyDescent="0.2">
      <c r="A7" s="3" t="s">
        <v>35</v>
      </c>
      <c r="B7" s="3">
        <v>0</v>
      </c>
      <c r="C7" s="3">
        <v>0</v>
      </c>
      <c r="D7" s="4">
        <v>10600</v>
      </c>
      <c r="E7" s="4">
        <v>390000</v>
      </c>
      <c r="F7" s="4">
        <v>35</v>
      </c>
      <c r="G7" s="4">
        <v>0.04</v>
      </c>
      <c r="I7" s="7">
        <f>E7*(G7*(1+G7)^F7)/((1+G7)^F7-1)</f>
        <v>20895.15572362161</v>
      </c>
    </row>
    <row r="8" spans="1:9" x14ac:dyDescent="0.2">
      <c r="I8" s="8"/>
    </row>
    <row r="9" spans="1:9" x14ac:dyDescent="0.2">
      <c r="I9" s="8"/>
    </row>
    <row r="10" spans="1:9" x14ac:dyDescent="0.2">
      <c r="D10" s="15" t="s">
        <v>36</v>
      </c>
      <c r="E10" s="16"/>
      <c r="F10" s="16"/>
      <c r="G10" s="16"/>
      <c r="H10" s="17"/>
      <c r="I10" s="8"/>
    </row>
    <row r="11" spans="1:9" x14ac:dyDescent="0.2">
      <c r="D11" s="18"/>
      <c r="E11" s="24"/>
      <c r="F11" s="24"/>
      <c r="G11" s="24"/>
      <c r="H11" s="20"/>
    </row>
    <row r="12" spans="1:9" x14ac:dyDescent="0.2">
      <c r="D12" s="21"/>
      <c r="E12" s="22"/>
      <c r="F12" s="22"/>
      <c r="G12" s="22"/>
      <c r="H12" s="23"/>
    </row>
  </sheetData>
  <mergeCells count="1">
    <mergeCell ref="D10:H1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AB8F8-30C8-44B2-9B1A-C2663D54D530}">
  <dimension ref="A2:K19"/>
  <sheetViews>
    <sheetView workbookViewId="0">
      <selection activeCell="B20" sqref="B20"/>
    </sheetView>
  </sheetViews>
  <sheetFormatPr baseColWidth="10" defaultColWidth="11.42578125" defaultRowHeight="11.25" x14ac:dyDescent="0.2"/>
  <cols>
    <col min="1" max="16384" width="11.42578125" style="3"/>
  </cols>
  <sheetData>
    <row r="2" spans="1:11" x14ac:dyDescent="0.2">
      <c r="A2" s="1"/>
      <c r="B2" s="2"/>
      <c r="C2" s="2"/>
      <c r="D2" s="2"/>
      <c r="E2" s="2"/>
      <c r="F2" s="2"/>
      <c r="G2" s="2"/>
      <c r="H2" s="2"/>
    </row>
    <row r="3" spans="1:11" ht="45" x14ac:dyDescent="0.2">
      <c r="A3" s="2" t="s">
        <v>37</v>
      </c>
      <c r="B3" s="2" t="s">
        <v>38</v>
      </c>
      <c r="C3" s="2" t="s">
        <v>39</v>
      </c>
      <c r="D3" s="2" t="s">
        <v>40</v>
      </c>
      <c r="E3" s="2" t="s">
        <v>41</v>
      </c>
      <c r="F3" s="2" t="s">
        <v>4</v>
      </c>
      <c r="G3" s="2" t="s">
        <v>5</v>
      </c>
      <c r="H3" s="2" t="s">
        <v>79</v>
      </c>
      <c r="J3" s="2" t="s">
        <v>42</v>
      </c>
      <c r="K3" s="2" t="s">
        <v>8</v>
      </c>
    </row>
    <row r="4" spans="1:11" x14ac:dyDescent="0.2">
      <c r="B4" s="4" t="s">
        <v>17</v>
      </c>
      <c r="C4" s="4" t="s">
        <v>43</v>
      </c>
      <c r="D4" s="4" t="s">
        <v>17</v>
      </c>
      <c r="E4" s="4" t="s">
        <v>12</v>
      </c>
      <c r="F4" s="4" t="s">
        <v>13</v>
      </c>
      <c r="G4" s="4" t="s">
        <v>43</v>
      </c>
      <c r="H4" s="4" t="s">
        <v>43</v>
      </c>
      <c r="J4" s="4" t="s">
        <v>17</v>
      </c>
      <c r="K4" s="4" t="s">
        <v>12</v>
      </c>
    </row>
    <row r="5" spans="1:11" x14ac:dyDescent="0.2">
      <c r="A5" s="5" t="s">
        <v>32</v>
      </c>
      <c r="B5" s="5" t="s">
        <v>44</v>
      </c>
      <c r="C5" s="5" t="s">
        <v>45</v>
      </c>
      <c r="D5" s="5" t="s">
        <v>46</v>
      </c>
      <c r="E5" s="5" t="s">
        <v>47</v>
      </c>
      <c r="F5" s="5" t="s">
        <v>23</v>
      </c>
      <c r="G5" s="5" t="s">
        <v>24</v>
      </c>
      <c r="H5" s="5" t="s">
        <v>80</v>
      </c>
      <c r="J5" s="5" t="s">
        <v>48</v>
      </c>
      <c r="K5" s="5" t="s">
        <v>49</v>
      </c>
    </row>
    <row r="6" spans="1:11" x14ac:dyDescent="0.2">
      <c r="A6" s="9" t="s">
        <v>52</v>
      </c>
      <c r="B6" s="4">
        <v>0.5</v>
      </c>
      <c r="C6" s="4">
        <v>0.8</v>
      </c>
      <c r="D6" s="4">
        <v>80000</v>
      </c>
      <c r="E6" s="4">
        <v>1100000</v>
      </c>
      <c r="F6" s="4">
        <v>60</v>
      </c>
      <c r="G6" s="4">
        <v>0.04</v>
      </c>
      <c r="H6" s="4">
        <v>0.5</v>
      </c>
      <c r="J6" s="7">
        <f>D6*(G6*(1+G6)^F6)/((1+G6)^F6-1)</f>
        <v>3536.1476098626563</v>
      </c>
      <c r="K6" s="7">
        <f>E6*(G6*(1+G6)^F6)/((1+G6)^F6-1)</f>
        <v>48622.029635611521</v>
      </c>
    </row>
    <row r="7" spans="1:11" x14ac:dyDescent="0.2">
      <c r="A7" s="10"/>
      <c r="B7" s="10"/>
      <c r="C7" s="10"/>
      <c r="D7" s="10"/>
      <c r="E7" s="10"/>
      <c r="F7" s="10"/>
      <c r="G7" s="10"/>
      <c r="H7" s="10"/>
      <c r="J7" s="10"/>
      <c r="K7" s="10"/>
    </row>
    <row r="8" spans="1:11" x14ac:dyDescent="0.2">
      <c r="A8" s="3" t="s">
        <v>50</v>
      </c>
      <c r="B8" s="4">
        <v>0.5</v>
      </c>
      <c r="C8" s="4">
        <v>0.9</v>
      </c>
      <c r="D8" s="4">
        <v>200000</v>
      </c>
      <c r="E8" s="4">
        <v>150000</v>
      </c>
      <c r="F8" s="4">
        <v>13</v>
      </c>
      <c r="G8" s="4">
        <v>0.04</v>
      </c>
      <c r="H8" s="4">
        <v>0.5</v>
      </c>
      <c r="J8" s="7">
        <f>D8*(G8*(1+G8)^F8)/((1+G8)^F8-1)</f>
        <v>20028.7455628065</v>
      </c>
      <c r="K8" s="7">
        <f>E8*(G8*(1+G8)^F8)/((1+G8)^F8-1)</f>
        <v>15021.559172104877</v>
      </c>
    </row>
    <row r="9" spans="1:11" x14ac:dyDescent="0.2">
      <c r="A9" s="3" t="s">
        <v>51</v>
      </c>
      <c r="B9" s="4">
        <v>0.5</v>
      </c>
      <c r="C9" s="4">
        <v>0.9</v>
      </c>
      <c r="D9" s="4">
        <v>100000</v>
      </c>
      <c r="E9" s="4">
        <v>100000</v>
      </c>
      <c r="F9" s="4">
        <v>13</v>
      </c>
      <c r="G9" s="4">
        <v>0.04</v>
      </c>
      <c r="H9" s="4">
        <v>0.5</v>
      </c>
      <c r="J9" s="7">
        <f t="shared" ref="J9:J11" si="0">D9*(G9*(1+G9)^F9)/((1+G9)^F9-1)</f>
        <v>10014.37278140325</v>
      </c>
      <c r="K9" s="7">
        <f t="shared" ref="K9:K11" si="1">E9*(G9*(1+G9)^F9)/((1+G9)^F9-1)</f>
        <v>10014.37278140325</v>
      </c>
    </row>
    <row r="10" spans="1:11" x14ac:dyDescent="0.2">
      <c r="A10" s="9" t="s">
        <v>53</v>
      </c>
      <c r="B10" s="4">
        <v>0.5</v>
      </c>
      <c r="C10" s="4">
        <v>0.4</v>
      </c>
      <c r="D10" s="4">
        <v>15000</v>
      </c>
      <c r="E10" s="4">
        <v>3000000</v>
      </c>
      <c r="F10" s="4">
        <v>20</v>
      </c>
      <c r="G10" s="4">
        <v>0.04</v>
      </c>
      <c r="H10" s="4">
        <v>0.5</v>
      </c>
      <c r="J10" s="7">
        <f t="shared" si="0"/>
        <v>1103.7262549294323</v>
      </c>
      <c r="K10" s="7">
        <f t="shared" si="1"/>
        <v>220745.25098588649</v>
      </c>
    </row>
    <row r="11" spans="1:11" x14ac:dyDescent="0.2">
      <c r="A11" s="9" t="s">
        <v>54</v>
      </c>
      <c r="B11" s="4">
        <v>0.5</v>
      </c>
      <c r="C11" s="4">
        <v>0.4</v>
      </c>
      <c r="D11" s="4">
        <v>1000</v>
      </c>
      <c r="E11" s="4">
        <v>1500000</v>
      </c>
      <c r="F11" s="4">
        <v>20</v>
      </c>
      <c r="G11" s="4">
        <v>0.04</v>
      </c>
      <c r="H11" s="4">
        <v>0.5</v>
      </c>
      <c r="J11" s="7">
        <f t="shared" si="0"/>
        <v>73.581750328628829</v>
      </c>
      <c r="K11" s="7">
        <f t="shared" si="1"/>
        <v>110372.62549294325</v>
      </c>
    </row>
    <row r="14" spans="1:11" x14ac:dyDescent="0.2">
      <c r="B14" s="15" t="s">
        <v>96</v>
      </c>
      <c r="C14" s="16"/>
      <c r="D14" s="16"/>
      <c r="E14" s="16"/>
      <c r="F14" s="16"/>
      <c r="G14" s="16"/>
      <c r="H14" s="16"/>
      <c r="I14" s="16"/>
      <c r="J14" s="16"/>
      <c r="K14" s="17"/>
    </row>
    <row r="15" spans="1:11" x14ac:dyDescent="0.2">
      <c r="B15" s="18"/>
      <c r="C15" s="19"/>
      <c r="D15" s="19"/>
      <c r="E15" s="19"/>
      <c r="F15" s="19"/>
      <c r="G15" s="19"/>
      <c r="H15" s="19"/>
      <c r="I15" s="19"/>
      <c r="J15" s="19"/>
      <c r="K15" s="20"/>
    </row>
    <row r="16" spans="1:11" x14ac:dyDescent="0.2">
      <c r="B16" s="18"/>
      <c r="C16" s="19"/>
      <c r="D16" s="19"/>
      <c r="E16" s="19"/>
      <c r="F16" s="19"/>
      <c r="G16" s="19"/>
      <c r="H16" s="19"/>
      <c r="I16" s="19"/>
      <c r="J16" s="19"/>
      <c r="K16" s="20"/>
    </row>
    <row r="17" spans="2:11" x14ac:dyDescent="0.2">
      <c r="B17" s="18"/>
      <c r="C17" s="19"/>
      <c r="D17" s="19"/>
      <c r="E17" s="19"/>
      <c r="F17" s="19"/>
      <c r="G17" s="19"/>
      <c r="H17" s="19"/>
      <c r="I17" s="19"/>
      <c r="J17" s="19"/>
      <c r="K17" s="20"/>
    </row>
    <row r="18" spans="2:11" x14ac:dyDescent="0.2">
      <c r="B18" s="18"/>
      <c r="C18" s="19"/>
      <c r="D18" s="19"/>
      <c r="E18" s="19"/>
      <c r="F18" s="19"/>
      <c r="G18" s="19"/>
      <c r="H18" s="19"/>
      <c r="I18" s="19"/>
      <c r="J18" s="19"/>
      <c r="K18" s="20"/>
    </row>
    <row r="19" spans="2:11" x14ac:dyDescent="0.2">
      <c r="B19" s="21"/>
      <c r="C19" s="22"/>
      <c r="D19" s="22"/>
      <c r="E19" s="22"/>
      <c r="F19" s="22"/>
      <c r="G19" s="22"/>
      <c r="H19" s="22"/>
      <c r="I19" s="22"/>
      <c r="J19" s="22"/>
      <c r="K19" s="23"/>
    </row>
  </sheetData>
  <mergeCells count="1">
    <mergeCell ref="B14:K19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07603-6C90-4211-8076-915EAACD33C3}">
  <dimension ref="A3:D7"/>
  <sheetViews>
    <sheetView workbookViewId="0">
      <selection activeCell="B6" sqref="B6"/>
    </sheetView>
  </sheetViews>
  <sheetFormatPr baseColWidth="10" defaultColWidth="11.42578125" defaultRowHeight="11.25" x14ac:dyDescent="0.2"/>
  <cols>
    <col min="1" max="1" width="13.7109375" style="3" bestFit="1" customWidth="1"/>
    <col min="2" max="2" width="11.42578125" style="3"/>
    <col min="3" max="3" width="11.28515625" style="3" customWidth="1"/>
    <col min="4" max="16384" width="11.42578125" style="3"/>
  </cols>
  <sheetData>
    <row r="3" spans="1:4" x14ac:dyDescent="0.2">
      <c r="A3" s="14"/>
      <c r="B3" s="13" t="s">
        <v>82</v>
      </c>
      <c r="C3" s="13" t="s">
        <v>81</v>
      </c>
      <c r="D3" s="12" t="s">
        <v>37</v>
      </c>
    </row>
    <row r="4" spans="1:4" x14ac:dyDescent="0.2">
      <c r="A4" s="11" t="s">
        <v>26</v>
      </c>
      <c r="B4" s="4">
        <v>50</v>
      </c>
      <c r="C4" s="4" t="s">
        <v>88</v>
      </c>
      <c r="D4" s="2" t="s">
        <v>7</v>
      </c>
    </row>
    <row r="5" spans="1:4" x14ac:dyDescent="0.2">
      <c r="A5" s="11" t="s">
        <v>89</v>
      </c>
      <c r="B5" s="4">
        <v>95000000</v>
      </c>
      <c r="C5" s="4" t="s">
        <v>87</v>
      </c>
      <c r="D5" s="2" t="s">
        <v>86</v>
      </c>
    </row>
    <row r="6" spans="1:4" ht="33.75" x14ac:dyDescent="0.2">
      <c r="A6" s="11" t="s">
        <v>75</v>
      </c>
      <c r="B6" s="4">
        <v>80</v>
      </c>
      <c r="C6" s="4" t="s">
        <v>43</v>
      </c>
      <c r="D6" s="2" t="s">
        <v>76</v>
      </c>
    </row>
    <row r="7" spans="1:4" ht="67.5" x14ac:dyDescent="0.2">
      <c r="A7" s="11" t="s">
        <v>78</v>
      </c>
      <c r="B7" s="4">
        <v>100</v>
      </c>
      <c r="C7" s="4" t="s">
        <v>43</v>
      </c>
      <c r="D7" s="2" t="s">
        <v>77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37ACC-AFB9-4928-BF0D-4958F77879BE}">
  <dimension ref="A1:F12"/>
  <sheetViews>
    <sheetView workbookViewId="0">
      <selection activeCell="C13" sqref="C13"/>
    </sheetView>
  </sheetViews>
  <sheetFormatPr baseColWidth="10" defaultRowHeight="15" x14ac:dyDescent="0.25"/>
  <cols>
    <col min="1" max="1" width="19.5703125" customWidth="1"/>
  </cols>
  <sheetData>
    <row r="1" spans="1:6" x14ac:dyDescent="0.25">
      <c r="A1" t="s">
        <v>55</v>
      </c>
      <c r="B1" t="s">
        <v>56</v>
      </c>
      <c r="C1" t="s">
        <v>57</v>
      </c>
      <c r="D1" t="s">
        <v>58</v>
      </c>
      <c r="E1" t="s">
        <v>59</v>
      </c>
      <c r="F1" t="s">
        <v>60</v>
      </c>
    </row>
    <row r="2" spans="1:6" x14ac:dyDescent="0.25">
      <c r="A2" t="s">
        <v>18</v>
      </c>
      <c r="B2" t="s">
        <v>63</v>
      </c>
      <c r="C2" t="s">
        <v>73</v>
      </c>
      <c r="D2">
        <v>1</v>
      </c>
      <c r="E2">
        <v>0</v>
      </c>
      <c r="F2" t="s">
        <v>74</v>
      </c>
    </row>
    <row r="3" spans="1:6" x14ac:dyDescent="0.25">
      <c r="A3" t="s">
        <v>62</v>
      </c>
      <c r="B3" t="s">
        <v>63</v>
      </c>
      <c r="C3" t="s">
        <v>64</v>
      </c>
      <c r="D3">
        <v>0</v>
      </c>
      <c r="E3">
        <v>1</v>
      </c>
      <c r="F3" t="s">
        <v>74</v>
      </c>
    </row>
    <row r="4" spans="1:6" x14ac:dyDescent="0.25">
      <c r="A4" t="s">
        <v>65</v>
      </c>
      <c r="B4" t="s">
        <v>63</v>
      </c>
      <c r="C4" t="s">
        <v>66</v>
      </c>
      <c r="D4">
        <v>1</v>
      </c>
      <c r="E4">
        <v>1</v>
      </c>
      <c r="F4" t="s">
        <v>61</v>
      </c>
    </row>
    <row r="5" spans="1:6" x14ac:dyDescent="0.25">
      <c r="A5" t="s">
        <v>68</v>
      </c>
      <c r="B5" t="s">
        <v>68</v>
      </c>
      <c r="C5" t="s">
        <v>73</v>
      </c>
      <c r="D5">
        <v>1</v>
      </c>
      <c r="E5">
        <v>0</v>
      </c>
      <c r="F5" t="s">
        <v>74</v>
      </c>
    </row>
    <row r="6" spans="1:6" x14ac:dyDescent="0.25">
      <c r="A6" t="s">
        <v>67</v>
      </c>
      <c r="B6" t="s">
        <v>68</v>
      </c>
      <c r="C6" t="s">
        <v>64</v>
      </c>
      <c r="D6">
        <v>0</v>
      </c>
      <c r="E6">
        <v>1</v>
      </c>
      <c r="F6" t="s">
        <v>74</v>
      </c>
    </row>
    <row r="7" spans="1:6" x14ac:dyDescent="0.25">
      <c r="A7" t="s">
        <v>69</v>
      </c>
      <c r="B7" t="s">
        <v>68</v>
      </c>
      <c r="C7" t="s">
        <v>66</v>
      </c>
      <c r="D7">
        <v>1</v>
      </c>
      <c r="E7">
        <v>1</v>
      </c>
      <c r="F7" t="s">
        <v>61</v>
      </c>
    </row>
    <row r="8" spans="1:6" x14ac:dyDescent="0.25">
      <c r="A8" t="s">
        <v>71</v>
      </c>
      <c r="B8" t="s">
        <v>71</v>
      </c>
      <c r="C8" t="s">
        <v>73</v>
      </c>
      <c r="D8">
        <v>1</v>
      </c>
      <c r="E8">
        <v>0</v>
      </c>
      <c r="F8" t="s">
        <v>74</v>
      </c>
    </row>
    <row r="9" spans="1:6" x14ac:dyDescent="0.25">
      <c r="A9" t="s">
        <v>70</v>
      </c>
      <c r="B9" t="s">
        <v>71</v>
      </c>
      <c r="C9" t="s">
        <v>64</v>
      </c>
      <c r="D9">
        <v>0</v>
      </c>
      <c r="E9">
        <v>1</v>
      </c>
      <c r="F9" t="s">
        <v>74</v>
      </c>
    </row>
    <row r="10" spans="1:6" x14ac:dyDescent="0.25">
      <c r="A10" t="s">
        <v>72</v>
      </c>
      <c r="B10" t="s">
        <v>71</v>
      </c>
      <c r="C10" t="s">
        <v>66</v>
      </c>
      <c r="D10">
        <v>1</v>
      </c>
      <c r="E10">
        <v>1</v>
      </c>
      <c r="F10" t="s">
        <v>61</v>
      </c>
    </row>
    <row r="11" spans="1:6" x14ac:dyDescent="0.25">
      <c r="A11" t="s">
        <v>83</v>
      </c>
      <c r="B11" t="s">
        <v>84</v>
      </c>
      <c r="C11" t="s">
        <v>90</v>
      </c>
      <c r="D11">
        <v>1</v>
      </c>
      <c r="E11">
        <v>0</v>
      </c>
      <c r="F11" t="s">
        <v>74</v>
      </c>
    </row>
    <row r="12" spans="1:6" x14ac:dyDescent="0.25">
      <c r="A12" t="s">
        <v>85</v>
      </c>
      <c r="B12" t="s">
        <v>84</v>
      </c>
      <c r="C12" t="s">
        <v>90</v>
      </c>
      <c r="D12">
        <v>1</v>
      </c>
      <c r="E12">
        <v>0</v>
      </c>
      <c r="F12" t="s">
        <v>61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con</vt:lpstr>
      <vt:lpstr>res</vt:lpstr>
      <vt:lpstr>sto</vt:lpstr>
      <vt:lpstr>sys</vt:lpstr>
      <vt:lpstr>py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Kittel</dc:creator>
  <cp:lastModifiedBy>Kittel, Martin</cp:lastModifiedBy>
  <dcterms:created xsi:type="dcterms:W3CDTF">2020-11-17T14:52:44Z</dcterms:created>
  <dcterms:modified xsi:type="dcterms:W3CDTF">2021-12-06T14:34:41Z</dcterms:modified>
</cp:coreProperties>
</file>